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Oprava sociálního zařízení  ZŠ Slovan\Výkaz výměr\"/>
    </mc:Choice>
  </mc:AlternateContent>
  <bookViews>
    <workbookView xWindow="3510" yWindow="3510" windowWidth="21525" windowHeight="11835"/>
  </bookViews>
  <sheets>
    <sheet name="Parametry" sheetId="1" r:id="rId1"/>
    <sheet name="Rekapitulace" sheetId="3" r:id="rId2"/>
    <sheet name="Rozpočet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B26" i="3"/>
  <c r="B12" i="3"/>
  <c r="C11" i="3"/>
  <c r="C10" i="3"/>
  <c r="C9" i="3"/>
  <c r="B7" i="3"/>
  <c r="C4" i="3"/>
  <c r="B4" i="3"/>
  <c r="B3" i="3"/>
  <c r="J44" i="2"/>
  <c r="I44" i="2"/>
  <c r="I42" i="2"/>
  <c r="I41" i="2"/>
  <c r="H41" i="2"/>
  <c r="E41" i="2"/>
  <c r="J41" i="2" s="1"/>
  <c r="I38" i="2"/>
  <c r="H38" i="2"/>
  <c r="E38" i="2"/>
  <c r="J38" i="2" s="1"/>
  <c r="I35" i="2"/>
  <c r="H35" i="2"/>
  <c r="E35" i="2"/>
  <c r="I32" i="2"/>
  <c r="H32" i="2"/>
  <c r="E32" i="2"/>
  <c r="J32" i="2" s="1"/>
  <c r="I29" i="2"/>
  <c r="H29" i="2"/>
  <c r="E29" i="2"/>
  <c r="J29" i="2" s="1"/>
  <c r="I28" i="2"/>
  <c r="H28" i="2"/>
  <c r="E28" i="2"/>
  <c r="J28" i="2" s="1"/>
  <c r="I27" i="2"/>
  <c r="H27" i="2"/>
  <c r="E27" i="2"/>
  <c r="I26" i="2"/>
  <c r="H26" i="2"/>
  <c r="E26" i="2"/>
  <c r="J26" i="2" s="1"/>
  <c r="I24" i="2"/>
  <c r="H24" i="2"/>
  <c r="E24" i="2"/>
  <c r="J24" i="2" s="1"/>
  <c r="I22" i="2"/>
  <c r="H22" i="2"/>
  <c r="E22" i="2"/>
  <c r="J22" i="2" s="1"/>
  <c r="I21" i="2"/>
  <c r="H21" i="2"/>
  <c r="E21" i="2"/>
  <c r="I20" i="2"/>
  <c r="H20" i="2"/>
  <c r="E20" i="2"/>
  <c r="J20" i="2" s="1"/>
  <c r="I19" i="2"/>
  <c r="H19" i="2"/>
  <c r="E19" i="2"/>
  <c r="J19" i="2" s="1"/>
  <c r="I17" i="2"/>
  <c r="H17" i="2"/>
  <c r="E17" i="2"/>
  <c r="I16" i="2"/>
  <c r="H16" i="2"/>
  <c r="E16" i="2"/>
  <c r="I15" i="2"/>
  <c r="H15" i="2"/>
  <c r="E15" i="2"/>
  <c r="J15" i="2" s="1"/>
  <c r="I14" i="2"/>
  <c r="H14" i="2"/>
  <c r="E14" i="2"/>
  <c r="J14" i="2" s="1"/>
  <c r="I13" i="2"/>
  <c r="H13" i="2"/>
  <c r="E13" i="2"/>
  <c r="J13" i="2" s="1"/>
  <c r="I12" i="2"/>
  <c r="H12" i="2"/>
  <c r="E12" i="2"/>
  <c r="I11" i="2"/>
  <c r="H11" i="2"/>
  <c r="E11" i="2"/>
  <c r="J11" i="2" s="1"/>
  <c r="I10" i="2"/>
  <c r="H10" i="2"/>
  <c r="E10" i="2"/>
  <c r="J10" i="2" s="1"/>
  <c r="I8" i="2"/>
  <c r="H8" i="2"/>
  <c r="E8" i="2"/>
  <c r="J8" i="2" s="1"/>
  <c r="I7" i="2"/>
  <c r="H7" i="2"/>
  <c r="E7" i="2"/>
  <c r="I6" i="2"/>
  <c r="H6" i="2"/>
  <c r="H43" i="2" s="1"/>
  <c r="E6" i="2"/>
  <c r="J6" i="2" s="1"/>
  <c r="I5" i="2"/>
  <c r="H5" i="2"/>
  <c r="E5" i="2"/>
  <c r="J5" i="2" s="1"/>
  <c r="I4" i="2"/>
  <c r="H4" i="2"/>
  <c r="E4" i="2"/>
  <c r="J4" i="2" s="1"/>
  <c r="C32" i="3" l="1"/>
  <c r="C6" i="3"/>
  <c r="J17" i="2"/>
  <c r="J7" i="2"/>
  <c r="J12" i="2"/>
  <c r="J16" i="2"/>
  <c r="J21" i="2"/>
  <c r="J27" i="2"/>
  <c r="J35" i="2"/>
  <c r="M1" i="2"/>
  <c r="E42" i="2" s="1"/>
  <c r="J42" i="2" s="1"/>
  <c r="J43" i="2" l="1"/>
  <c r="E43" i="2"/>
  <c r="B32" i="3" l="1"/>
  <c r="C5" i="3"/>
  <c r="C7" i="3" l="1"/>
  <c r="C8" i="3"/>
  <c r="C12" i="3" l="1"/>
  <c r="C15" i="3"/>
  <c r="C20" i="3" l="1"/>
  <c r="C14" i="3"/>
  <c r="C19" i="3"/>
  <c r="C21" i="3" s="1"/>
  <c r="C13" i="3"/>
  <c r="C16" i="3" l="1"/>
  <c r="C22" i="3" l="1"/>
  <c r="B25" i="3" s="1"/>
  <c r="C25" i="3" s="1"/>
  <c r="C24" i="3" l="1"/>
  <c r="C27" i="3" l="1"/>
  <c r="C30" i="3"/>
  <c r="C29" i="3"/>
</calcChain>
</file>

<file path=xl/sharedStrings.xml><?xml version="1.0" encoding="utf-8"?>
<sst xmlns="http://schemas.openxmlformats.org/spreadsheetml/2006/main" count="253" uniqueCount="144">
  <si>
    <t>Název</t>
  </si>
  <si>
    <t>Hodnota</t>
  </si>
  <si>
    <t>Nadpis rekapitulace</t>
  </si>
  <si>
    <t>Seznam prací a dodávek elektrotechnických zařízení</t>
  </si>
  <si>
    <t>Akce</t>
  </si>
  <si>
    <t>Oprava socálního zařízení ZŠ Slovan - WC č.2</t>
  </si>
  <si>
    <t>Projekt</t>
  </si>
  <si>
    <t>D.1.5 Elektroinstalace</t>
  </si>
  <si>
    <t>Investor</t>
  </si>
  <si>
    <t>Město Kroměříž, Velké náměstí 115, 76701, Kroměříž</t>
  </si>
  <si>
    <t>Z. č.</t>
  </si>
  <si>
    <t>9104-WCS</t>
  </si>
  <si>
    <t>A. č.</t>
  </si>
  <si>
    <t/>
  </si>
  <si>
    <t>Smlouva</t>
  </si>
  <si>
    <t>Vypracoval</t>
  </si>
  <si>
    <t>R. Horsák</t>
  </si>
  <si>
    <t>Kontroloval</t>
  </si>
  <si>
    <t>Ing.Horák</t>
  </si>
  <si>
    <t>Datum</t>
  </si>
  <si>
    <t>28.02.2019</t>
  </si>
  <si>
    <t>Zpracovatel</t>
  </si>
  <si>
    <t>EHV projekt s.r.o.</t>
  </si>
  <si>
    <t>CÚ</t>
  </si>
  <si>
    <t>2019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</si>
  <si>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</si>
  <si>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</si>
  <si>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</si>
  <si>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</si>
  <si>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</si>
  <si>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</si>
  <si>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</si>
  <si>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</si>
  <si>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</si>
  <si>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</si>
  <si>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</si>
  <si>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</si>
  <si>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</si>
  <si>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</si>
  <si>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</si>
  <si>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</si>
  <si>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</si>
  <si>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</si>
  <si>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</si>
  <si>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</si>
  <si>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</si>
  <si>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</si>
  <si>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</si>
  <si>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</si>
  <si>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</si>
  <si>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</si>
  <si>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</si>
  <si>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</si>
  <si>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</si>
  <si>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</si>
  <si>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</si>
  <si>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DM</t>
  </si>
  <si>
    <t>Montáž</t>
  </si>
  <si>
    <t>Montáž celkem</t>
  </si>
  <si>
    <t>Cena</t>
  </si>
  <si>
    <t>Cena celkem</t>
  </si>
  <si>
    <t>Elektromontáže</t>
  </si>
  <si>
    <t>Dozbrojení rozvaděče RP1/II</t>
  </si>
  <si>
    <t>Jistič 1 pól. 10A, char.B, 10 kA</t>
  </si>
  <si>
    <t>ks</t>
  </si>
  <si>
    <t>Jistič 1 pól. 16A, char.B, 10 kA</t>
  </si>
  <si>
    <t>Jistič 1 pól.   6A, char.B, 10 kA</t>
  </si>
  <si>
    <t>Jistič 1 pól.   6A, char.C, 10 kA</t>
  </si>
  <si>
    <t>Stykač  20A, 2S, 230V~50/60Hz</t>
  </si>
  <si>
    <t>HODINOVE ZUCTOVACI SAZBY</t>
  </si>
  <si>
    <t xml:space="preserve"> Uprava stavajiciho rozvadece</t>
  </si>
  <si>
    <t>hod</t>
  </si>
  <si>
    <t>Dig. spínací hodiny 1-kanál, 100 programů, automaticky letní/zimní čas, výstup 1x16A, cívka AC/DC 12-240 V</t>
  </si>
  <si>
    <t>Svítidlo LED, 36W, 2600lm,PMMA bílá,opál mat, IP20</t>
  </si>
  <si>
    <t>Detektor pohybu 360° bílá</t>
  </si>
  <si>
    <t>Tlačítko, řazení 1/0</t>
  </si>
  <si>
    <t>Krabice odbočná</t>
  </si>
  <si>
    <t>Krabice přístrojová</t>
  </si>
  <si>
    <t>Tryskový osoušeč štěrbinový, UV LED diodami</t>
  </si>
  <si>
    <t>KABEL SILOVÝ,IZOLACE PVC</t>
  </si>
  <si>
    <t>CYKY-J 3x1.5 , pevně</t>
  </si>
  <si>
    <t>m</t>
  </si>
  <si>
    <t>CYKY-J 5x1.5 , pevně</t>
  </si>
  <si>
    <t>CYKY-J 3x2.5 , pevně</t>
  </si>
  <si>
    <t>CYY 4 , pevně</t>
  </si>
  <si>
    <t>ŠŇŮRA LEHKÁ,IZOLACE KAUČUK</t>
  </si>
  <si>
    <t>H05RR-F 2x0,75 mm2, zatažení</t>
  </si>
  <si>
    <t>Ukončení vodičů izolovaných s označením a zapojením v rozváděči nebo na přístroji</t>
  </si>
  <si>
    <t xml:space="preserve"> do 2,5 mm2</t>
  </si>
  <si>
    <t xml:space="preserve"> 4 mm2</t>
  </si>
  <si>
    <t>Instalace a zapojení zdroje p.om.</t>
  </si>
  <si>
    <t>TRUBKA OHEBNÁ - SUPER MONOFLEX 1216 750N</t>
  </si>
  <si>
    <t>VYSEKANI KAPES VE ZDIVU</t>
  </si>
  <si>
    <t>CIHELNEM PRO KRABICE</t>
  </si>
  <si>
    <t xml:space="preserve"> 50x50x50 mm</t>
  </si>
  <si>
    <t>VYSEKANI RYH PRO VODICE</t>
  </si>
  <si>
    <t>V OMITCE STEN</t>
  </si>
  <si>
    <t xml:space="preserve"> Sire 30 mm</t>
  </si>
  <si>
    <t>V OMITCE STROPU</t>
  </si>
  <si>
    <t>PROVEDENI REVIZNICH ZKOUSEK</t>
  </si>
  <si>
    <t>DLE CSN 331500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</si>
  <si>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</si>
  <si>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</si>
  <si>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</si>
  <si>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</si>
  <si>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</si>
  <si>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</si>
  <si>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</si>
  <si>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</si>
  <si>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</si>
  <si>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</si>
  <si>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</si>
  <si>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</si>
  <si>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</si>
  <si>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</si>
  <si>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</si>
  <si>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</si>
  <si>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</si>
  <si>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</si>
  <si>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</si>
  <si>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</si>
  <si>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</si>
  <si>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</si>
  <si>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</si>
  <si>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</si>
  <si>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</si>
  <si>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</si>
  <si>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</si>
  <si>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</si>
  <si>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</si>
  <si>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</si>
  <si>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</si>
  <si>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</si>
  <si>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</si>
  <si>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ELKO EP Holešov</t>
  </si>
  <si>
    <t>Fulgur Brno</t>
  </si>
  <si>
    <t>Hager CZ</t>
  </si>
  <si>
    <t>Hager POLO</t>
  </si>
  <si>
    <t>Kopos Kolín</t>
  </si>
  <si>
    <t>Legrand  CZ</t>
  </si>
  <si>
    <t>Montážní ceník M21</t>
  </si>
  <si>
    <t>Nezařazené</t>
  </si>
  <si>
    <t>Silnoproudé kabely, vidiče a šňůry</t>
  </si>
  <si>
    <t>zzKablo Vel.Meziřičí silnoproud - zrušeno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</si>
</sst>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戀晇㙐Ã☸p_x0008_"/>
      <charset val="238"/>
    </font>
    <font>
      <b/>
      <sz val="11"/>
      <color rgb="FF000000"/>
      <name val="敓潧⁥䥕戀晇㙐Ã☸p_x0008_"/>
      <charset val="238"/>
    </font>
    <font>
      <b/>
      <sz val="10"/>
      <color rgb="FF000000"/>
      <name val="敓潧⁥䥕戀晇㙐Ã☸p_x0008_"/>
      <charset val="238"/>
    </font>
    <font>
      <b/>
      <sz val="9"/>
      <color rgb="FF000000"/>
      <name val="敓潧⁥䥕戀晇㙐Ã☸p_x0008_"/>
      <charset val="238"/>
    </font>
    <font>
      <i/>
      <sz val="10"/>
      <color rgb="FF000000"/>
      <name val="敓潧⁥䥕戀晇㙐Ã☸p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" fillId="5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13</v>
      </c>
      <c r="C7" s="3"/>
    </row>
    <row r="8" spans="1:3">
      <c r="A8" s="2" t="s">
        <v>14</v>
      </c>
      <c r="B8" s="5" t="s">
        <v>13</v>
      </c>
      <c r="C8" s="3"/>
    </row>
    <row r="9" spans="1:3">
      <c r="A9" s="2" t="s">
        <v>15</v>
      </c>
      <c r="B9" s="5" t="s">
        <v>16</v>
      </c>
      <c r="C9" s="3"/>
    </row>
    <row r="10" spans="1:3">
      <c r="A10" s="2" t="s">
        <v>17</v>
      </c>
      <c r="B10" s="5" t="s">
        <v>18</v>
      </c>
      <c r="C10" s="3"/>
    </row>
    <row r="11" spans="1:3">
      <c r="A11" s="2" t="s">
        <v>19</v>
      </c>
      <c r="B11" s="5" t="s">
        <v>20</v>
      </c>
      <c r="C11" s="3"/>
    </row>
    <row r="12" spans="1:3">
      <c r="A12" s="2" t="s">
        <v>21</v>
      </c>
      <c r="B12" s="5" t="s">
        <v>22</v>
      </c>
      <c r="C12" s="3"/>
    </row>
    <row r="13" spans="1:3">
      <c r="A13" s="2" t="s">
        <v>23</v>
      </c>
      <c r="B13" s="5" t="s">
        <v>24</v>
      </c>
      <c r="C13" s="3"/>
    </row>
    <row r="14" spans="1:3">
      <c r="A14" s="2" t="s">
        <v>25</v>
      </c>
      <c r="B14" s="5" t="s">
        <v>26</v>
      </c>
      <c r="C14" s="3"/>
    </row>
    <row r="15" spans="1:3">
      <c r="A15" s="2" t="s">
        <v>13</v>
      </c>
      <c r="B15" s="6" t="s">
        <v>13</v>
      </c>
      <c r="C15" s="3"/>
    </row>
    <row r="16" spans="1:3">
      <c r="A16" s="2" t="s">
        <v>27</v>
      </c>
      <c r="B16" s="7" t="s">
        <v>28</v>
      </c>
      <c r="C16" s="3"/>
    </row>
    <row r="17" spans="1:3">
      <c r="A17" s="2" t="s">
        <v>29</v>
      </c>
      <c r="B17" s="7" t="s">
        <v>30</v>
      </c>
      <c r="C17" s="3"/>
    </row>
    <row r="18" spans="1:3">
      <c r="A18" s="2" t="s">
        <v>31</v>
      </c>
      <c r="B18" s="7" t="s">
        <v>32</v>
      </c>
      <c r="C18" s="3"/>
    </row>
    <row r="19" spans="1:3">
      <c r="A19" s="2" t="s">
        <v>33</v>
      </c>
      <c r="B19" s="7" t="s">
        <v>34</v>
      </c>
      <c r="C19" s="3"/>
    </row>
    <row r="20" spans="1:3">
      <c r="A20" s="2" t="s">
        <v>35</v>
      </c>
      <c r="B20" s="7" t="s">
        <v>34</v>
      </c>
      <c r="C20" s="3"/>
    </row>
    <row r="21" spans="1:3">
      <c r="A21" s="2" t="s">
        <v>36</v>
      </c>
      <c r="B21" s="7" t="s">
        <v>34</v>
      </c>
      <c r="C21" s="3"/>
    </row>
    <row r="22" spans="1:3">
      <c r="A22" s="2" t="s">
        <v>37</v>
      </c>
      <c r="B22" s="7" t="s">
        <v>34</v>
      </c>
      <c r="C22" s="3"/>
    </row>
    <row r="23" spans="1:3">
      <c r="A23" s="2" t="s">
        <v>38</v>
      </c>
      <c r="B23" s="7" t="s">
        <v>34</v>
      </c>
      <c r="C23" s="3"/>
    </row>
    <row r="24" spans="1:3">
      <c r="A24" s="2" t="s">
        <v>39</v>
      </c>
      <c r="B24" s="7" t="s">
        <v>34</v>
      </c>
      <c r="C24" s="3"/>
    </row>
    <row r="25" spans="1:3">
      <c r="A25" s="2" t="s">
        <v>40</v>
      </c>
      <c r="B25" s="7" t="s">
        <v>34</v>
      </c>
      <c r="C25" s="3"/>
    </row>
    <row r="26" spans="1:3">
      <c r="A26" s="2" t="s">
        <v>41</v>
      </c>
      <c r="B26" s="7" t="s">
        <v>42</v>
      </c>
      <c r="C26" s="3"/>
    </row>
    <row r="27" spans="1:3">
      <c r="A27" s="2" t="s">
        <v>43</v>
      </c>
      <c r="B27" s="7" t="s">
        <v>34</v>
      </c>
      <c r="C27" s="3"/>
    </row>
    <row r="28" spans="1:3">
      <c r="A28" s="2" t="s">
        <v>44</v>
      </c>
      <c r="B28" s="7" t="s">
        <v>34</v>
      </c>
      <c r="C28" s="3"/>
    </row>
    <row r="29" spans="1:3">
      <c r="A29" s="2" t="s">
        <v>45</v>
      </c>
      <c r="B29" s="7" t="s">
        <v>34</v>
      </c>
      <c r="C29" s="3"/>
    </row>
    <row r="30" spans="1:3">
      <c r="A30" s="2" t="s">
        <v>46</v>
      </c>
      <c r="B30" s="7" t="s">
        <v>34</v>
      </c>
      <c r="C30" s="3"/>
    </row>
    <row r="31" spans="1:3" ht="24.75">
      <c r="A31" s="8" t="s">
        <v>47</v>
      </c>
      <c r="B31" s="7" t="s">
        <v>48</v>
      </c>
      <c r="C31" s="3"/>
    </row>
    <row r="32" spans="1:3">
      <c r="A32" s="2" t="s">
        <v>49</v>
      </c>
      <c r="B32" s="7" t="s">
        <v>50</v>
      </c>
      <c r="C32" s="3"/>
    </row>
    <row r="33" spans="1:2">
      <c r="A33" s="1" t="s">
        <v>51</v>
      </c>
      <c r="B33" s="1">
        <v>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/>
  </sheetViews>
  <sheetFormatPr defaultRowHeight="15"/>
  <cols>
    <col min="1" max="1" width="39.28515625" style="1" bestFit="1" customWidth="1"/>
    <col min="2" max="2" width="15" style="9" bestFit="1" customWidth="1"/>
    <col min="3" max="3" width="11.28515625" style="9" bestFit="1" customWidth="1"/>
    <col min="6" max="6" width="0" hidden="1" customWidth="1"/>
  </cols>
  <sheetData>
    <row r="1" spans="1:4">
      <c r="A1" s="2" t="s">
        <v>0</v>
      </c>
      <c r="B1" s="10" t="s">
        <v>104</v>
      </c>
      <c r="C1" s="10" t="s">
        <v>105</v>
      </c>
      <c r="D1" s="3"/>
    </row>
    <row r="2" spans="1:4">
      <c r="A2" s="5" t="s">
        <v>106</v>
      </c>
      <c r="B2" s="15"/>
      <c r="C2" s="15"/>
      <c r="D2" s="3"/>
    </row>
    <row r="3" spans="1:4">
      <c r="A3" s="6" t="s">
        <v>107</v>
      </c>
      <c r="B3" s="14">
        <f>0</f>
        <v>0</v>
      </c>
      <c r="C3" s="14"/>
      <c r="D3" s="3"/>
    </row>
    <row r="4" spans="1:4">
      <c r="A4" s="6" t="s">
        <v>108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6" t="s">
        <v>109</v>
      </c>
      <c r="B5" s="14"/>
      <c r="C5" s="14">
        <f>(Rozpočet!E43) + 0</f>
        <v>0</v>
      </c>
      <c r="D5" s="3"/>
    </row>
    <row r="6" spans="1:4">
      <c r="A6" s="6" t="s">
        <v>110</v>
      </c>
      <c r="B6" s="14"/>
      <c r="C6" s="14">
        <f>0 + (Rozpočet!H43) + 0</f>
        <v>0</v>
      </c>
      <c r="D6" s="3"/>
    </row>
    <row r="7" spans="1:4">
      <c r="A7" s="7" t="s">
        <v>111</v>
      </c>
      <c r="B7" s="16">
        <f>B3 + B4</f>
        <v>0</v>
      </c>
      <c r="C7" s="16">
        <f>C3 + C4 + C5 + C6</f>
        <v>0</v>
      </c>
      <c r="D7" s="3"/>
    </row>
    <row r="8" spans="1:4">
      <c r="A8" s="6" t="s">
        <v>112</v>
      </c>
      <c r="B8" s="14"/>
      <c r="C8" s="14">
        <f>(C5 + C6) * Parametry!B18 / 100</f>
        <v>0</v>
      </c>
      <c r="D8" s="3"/>
    </row>
    <row r="9" spans="1:4">
      <c r="A9" s="6" t="s">
        <v>113</v>
      </c>
      <c r="B9" s="14"/>
      <c r="C9" s="14">
        <f>0 + 0</f>
        <v>0</v>
      </c>
      <c r="D9" s="3"/>
    </row>
    <row r="10" spans="1:4">
      <c r="A10" s="6" t="s">
        <v>114</v>
      </c>
      <c r="B10" s="14"/>
      <c r="C10" s="14">
        <f>0 + 0</f>
        <v>0</v>
      </c>
      <c r="D10" s="3"/>
    </row>
    <row r="11" spans="1:4">
      <c r="A11" s="6" t="s">
        <v>115</v>
      </c>
      <c r="B11" s="14"/>
      <c r="C11" s="14">
        <f>(C9 + C10) * Parametry!B19 / 100</f>
        <v>0</v>
      </c>
      <c r="D11" s="3"/>
    </row>
    <row r="12" spans="1:4">
      <c r="A12" s="7" t="s">
        <v>116</v>
      </c>
      <c r="B12" s="16">
        <f>B7</f>
        <v>0</v>
      </c>
      <c r="C12" s="16">
        <f>C7 + C8 + C9 + C10 + C11</f>
        <v>0</v>
      </c>
      <c r="D12" s="3"/>
    </row>
    <row r="13" spans="1:4">
      <c r="A13" s="6" t="s">
        <v>117</v>
      </c>
      <c r="B13" s="14"/>
      <c r="C13" s="14">
        <f>(B12 + C12) * Parametry!B20 / 100</f>
        <v>0</v>
      </c>
      <c r="D13" s="3"/>
    </row>
    <row r="14" spans="1:4">
      <c r="A14" s="6" t="s">
        <v>118</v>
      </c>
      <c r="B14" s="14"/>
      <c r="C14" s="14">
        <f>(B12 + C12) * Parametry!B21 / 100</f>
        <v>0</v>
      </c>
      <c r="D14" s="3"/>
    </row>
    <row r="15" spans="1:4">
      <c r="A15" s="6" t="s">
        <v>119</v>
      </c>
      <c r="B15" s="14"/>
      <c r="C15" s="14">
        <f>(B7 + C7) * Parametry!B22 / 100</f>
        <v>0</v>
      </c>
      <c r="D15" s="3"/>
    </row>
    <row r="16" spans="1:4">
      <c r="A16" s="5" t="s">
        <v>120</v>
      </c>
      <c r="B16" s="15"/>
      <c r="C16" s="15">
        <f>B12 + C12 + C13 + C14 + C15</f>
        <v>0</v>
      </c>
      <c r="D16" s="3"/>
    </row>
    <row r="17" spans="1:4">
      <c r="A17" s="6" t="s">
        <v>13</v>
      </c>
      <c r="B17" s="14"/>
      <c r="C17" s="14"/>
      <c r="D17" s="3"/>
    </row>
    <row r="18" spans="1:4">
      <c r="A18" s="5" t="s">
        <v>121</v>
      </c>
      <c r="B18" s="15"/>
      <c r="C18" s="15"/>
      <c r="D18" s="3"/>
    </row>
    <row r="19" spans="1:4">
      <c r="A19" s="6" t="s">
        <v>122</v>
      </c>
      <c r="B19" s="14"/>
      <c r="C19" s="14">
        <f>C12 * Parametry!B23 / 100</f>
        <v>0</v>
      </c>
      <c r="D19" s="3"/>
    </row>
    <row r="20" spans="1:4">
      <c r="A20" s="6" t="s">
        <v>123</v>
      </c>
      <c r="B20" s="14"/>
      <c r="C20" s="14">
        <f>C12 * Parametry!B24 / 100</f>
        <v>0</v>
      </c>
      <c r="D20" s="3"/>
    </row>
    <row r="21" spans="1:4">
      <c r="A21" s="5" t="s">
        <v>124</v>
      </c>
      <c r="B21" s="15"/>
      <c r="C21" s="15">
        <f>C19 + C20</f>
        <v>0</v>
      </c>
      <c r="D21" s="3"/>
    </row>
    <row r="22" spans="1:4">
      <c r="A22" s="6" t="s">
        <v>125</v>
      </c>
      <c r="B22" s="14"/>
      <c r="C22" s="14">
        <f>Parametry!B25 * Parametry!B28 * (C16 * Parametry!B27)^Parametry!B26</f>
        <v>0</v>
      </c>
      <c r="D22" s="3"/>
    </row>
    <row r="23" spans="1:4">
      <c r="A23" s="6" t="s">
        <v>13</v>
      </c>
      <c r="B23" s="14"/>
      <c r="C23" s="14"/>
      <c r="D23" s="3"/>
    </row>
    <row r="24" spans="1:4">
      <c r="A24" s="4" t="s">
        <v>126</v>
      </c>
      <c r="B24" s="11"/>
      <c r="C24" s="11">
        <f>C16 + C21 + C22</f>
        <v>0</v>
      </c>
      <c r="D24" s="3"/>
    </row>
    <row r="25" spans="1:4">
      <c r="A25" s="6" t="s">
        <v>127</v>
      </c>
      <c r="B25" s="14">
        <f>(SUM(Rozpočet!E3:E42)) + (SUM(Rozpočet!H3:H41)) + B4 + C4 + C8 + C11 + C13 + C14 + C15 + C21 + C22</f>
        <v>0</v>
      </c>
      <c r="C25" s="14">
        <f>B25 * Parametry!B31 / 100</f>
        <v>0</v>
      </c>
      <c r="D25" s="3"/>
    </row>
    <row r="26" spans="1:4">
      <c r="A26" s="6" t="s">
        <v>128</v>
      </c>
      <c r="B26" s="14">
        <f>(SUM(Rozpočet!E3,Rozpočet!E9,Rozpočet!E18,Rozpočet!E23,Rozpočet!E25,Rozpočet!E30:E31,Rozpočet!E33:E34,Rozpočet!E36:E37,Rozpočet!E39:E40)) + (SUM(Rozpočet!H3,Rozpočet!H9,Rozpočet!H18,Rozpočet!H23,Rozpočet!H25,Rozpočet!H30:H31,Rozpočet!H33:H34,Rozpočet!H36:H37,Rozpočet!H39:H40))</f>
        <v>0</v>
      </c>
      <c r="C26" s="14">
        <f>B26 * Parametry!B32 / 100</f>
        <v>0</v>
      </c>
      <c r="D26" s="3"/>
    </row>
    <row r="27" spans="1:4">
      <c r="A27" s="4" t="s">
        <v>129</v>
      </c>
      <c r="B27" s="11"/>
      <c r="C27" s="11">
        <f>C24 + C25 + C26</f>
        <v>0</v>
      </c>
      <c r="D27" s="3"/>
    </row>
    <row r="28" spans="1:4">
      <c r="A28" s="6" t="s">
        <v>13</v>
      </c>
      <c r="B28" s="14"/>
      <c r="C28" s="14"/>
      <c r="D28" s="3"/>
    </row>
    <row r="29" spans="1:4">
      <c r="A29" s="6" t="s">
        <v>130</v>
      </c>
      <c r="B29" s="14"/>
      <c r="C29" s="14">
        <f>C24 * Parametry!B29 / 100</f>
        <v>0</v>
      </c>
      <c r="D29" s="3"/>
    </row>
    <row r="30" spans="1:4">
      <c r="A30" s="6" t="s">
        <v>130</v>
      </c>
      <c r="B30" s="14"/>
      <c r="C30" s="14">
        <f>C24 * Parametry!B30 / 100</f>
        <v>0</v>
      </c>
      <c r="D30" s="3"/>
    </row>
    <row r="31" spans="1:4">
      <c r="A31" s="5" t="s">
        <v>131</v>
      </c>
      <c r="B31" s="17" t="s">
        <v>54</v>
      </c>
      <c r="C31" s="17" t="s">
        <v>57</v>
      </c>
      <c r="D31" s="3"/>
    </row>
    <row r="32" spans="1:4">
      <c r="A32" s="6" t="s">
        <v>61</v>
      </c>
      <c r="B32" s="14">
        <f>(Rozpočet!E43)</f>
        <v>0</v>
      </c>
      <c r="C32" s="14">
        <f>(Rozpočet!H43)</f>
        <v>0</v>
      </c>
      <c r="D32" s="3"/>
    </row>
    <row r="33" spans="1:4">
      <c r="A33" s="6" t="s">
        <v>13</v>
      </c>
      <c r="B33" s="14"/>
      <c r="C33" s="14"/>
      <c r="D33" s="3"/>
    </row>
    <row r="34" spans="1:4">
      <c r="A34" s="5" t="s">
        <v>132</v>
      </c>
      <c r="B34" s="17" t="s">
        <v>133</v>
      </c>
      <c r="C34" s="18"/>
      <c r="D34" s="3"/>
    </row>
    <row r="35" spans="1:4">
      <c r="A35" s="6" t="s">
        <v>134</v>
      </c>
      <c r="B35" s="19"/>
      <c r="C35" s="14"/>
      <c r="D35" s="3"/>
    </row>
    <row r="36" spans="1:4">
      <c r="A36" s="6" t="s">
        <v>135</v>
      </c>
      <c r="B36" s="19"/>
      <c r="C36" s="14"/>
      <c r="D36" s="3"/>
    </row>
    <row r="37" spans="1:4">
      <c r="A37" s="6" t="s">
        <v>136</v>
      </c>
      <c r="B37" s="19"/>
      <c r="C37" s="14"/>
      <c r="D37" s="3"/>
    </row>
    <row r="38" spans="1:4">
      <c r="A38" s="6" t="s">
        <v>137</v>
      </c>
      <c r="B38" s="19"/>
      <c r="C38" s="14"/>
      <c r="D38" s="3"/>
    </row>
    <row r="39" spans="1:4">
      <c r="A39" s="6" t="s">
        <v>138</v>
      </c>
      <c r="B39" s="19"/>
      <c r="C39" s="14"/>
      <c r="D39" s="3"/>
    </row>
    <row r="40" spans="1:4">
      <c r="A40" s="6" t="s">
        <v>139</v>
      </c>
      <c r="B40" s="19"/>
      <c r="C40" s="14"/>
      <c r="D40" s="3"/>
    </row>
    <row r="41" spans="1:4">
      <c r="A41" s="6" t="s">
        <v>140</v>
      </c>
      <c r="B41" s="19"/>
      <c r="C41" s="14"/>
      <c r="D41" s="3"/>
    </row>
    <row r="42" spans="1:4">
      <c r="A42" s="6" t="s">
        <v>141</v>
      </c>
      <c r="B42" s="19"/>
      <c r="C42" s="14"/>
      <c r="D42" s="3"/>
    </row>
    <row r="43" spans="1:4">
      <c r="A43" s="6" t="s">
        <v>142</v>
      </c>
      <c r="B43" s="19"/>
      <c r="C43" s="14"/>
      <c r="D43" s="3"/>
    </row>
    <row r="44" spans="1:4">
      <c r="A44" s="6" t="s">
        <v>143</v>
      </c>
      <c r="B44" s="19"/>
      <c r="C44" s="14"/>
      <c r="D4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G3" sqref="G3:G42"/>
    </sheetView>
  </sheetViews>
  <sheetFormatPr defaultRowHeight="15"/>
  <cols>
    <col min="1" max="1" width="87.140625" style="1" bestFit="1" customWidth="1"/>
    <col min="2" max="2" width="4" style="1" bestFit="1" customWidth="1"/>
    <col min="3" max="3" width="6.42578125" style="9" bestFit="1" customWidth="1"/>
    <col min="4" max="4" width="8.85546875" style="9" bestFit="1" customWidth="1"/>
    <col min="5" max="5" width="13.42578125" style="9" bestFit="1" customWidth="1"/>
    <col min="6" max="6" width="3.5703125" style="1" bestFit="1" customWidth="1"/>
    <col min="7" max="7" width="6.42578125" style="9" bestFit="1" customWidth="1"/>
    <col min="8" max="8" width="12.5703125" style="9" bestFit="1" customWidth="1"/>
    <col min="9" max="9" width="8.85546875" style="9" bestFit="1" customWidth="1"/>
    <col min="10" max="10" width="11.42578125" style="9" bestFit="1" customWidth="1"/>
    <col min="13" max="13" width="8" hidden="1" customWidth="1"/>
  </cols>
  <sheetData>
    <row r="1" spans="1:13">
      <c r="A1" s="2" t="s">
        <v>0</v>
      </c>
      <c r="B1" s="2" t="s">
        <v>52</v>
      </c>
      <c r="C1" s="10" t="s">
        <v>53</v>
      </c>
      <c r="D1" s="10" t="s">
        <v>54</v>
      </c>
      <c r="E1" s="10" t="s">
        <v>55</v>
      </c>
      <c r="F1" s="2" t="s">
        <v>56</v>
      </c>
      <c r="G1" s="10" t="s">
        <v>57</v>
      </c>
      <c r="H1" s="10" t="s">
        <v>58</v>
      </c>
      <c r="I1" s="10" t="s">
        <v>59</v>
      </c>
      <c r="J1" s="10" t="s">
        <v>60</v>
      </c>
      <c r="K1" s="3"/>
      <c r="L1" s="3"/>
      <c r="M1">
        <f>Parametry!B33/100*E4+Parametry!B33/100*E5+Parametry!B33/100*E6+Parametry!B33/100*E7+Parametry!B33/100*E8+Parametry!B33/100*E10+Parametry!B33/100*E11+Parametry!B33/100*E12+Parametry!B33/100*E13+Parametry!B33/100*E14+Parametry!B33/100*E15+Parametry!B33/100*E16+Parametry!B33/100*E17+Parametry!B33/100*E19+Parametry!B33/100*E20+Parametry!B33/100*E21+Parametry!B33/100*E22+Parametry!B33/100*E24+Parametry!B33/100*E26+Parametry!B33/100*E27+Parametry!B33/100*E28+Parametry!B33/100*E29+Parametry!B33/100*E32</f>
        <v>0</v>
      </c>
    </row>
    <row r="2" spans="1:13">
      <c r="A2" s="4" t="s">
        <v>61</v>
      </c>
      <c r="B2" s="4" t="s">
        <v>13</v>
      </c>
      <c r="C2" s="11"/>
      <c r="D2" s="11"/>
      <c r="E2" s="11"/>
      <c r="F2" s="4" t="s">
        <v>13</v>
      </c>
      <c r="G2" s="11"/>
      <c r="H2" s="11"/>
      <c r="I2" s="11"/>
      <c r="J2" s="11"/>
      <c r="K2" s="3"/>
      <c r="L2" s="3"/>
    </row>
    <row r="3" spans="1:13">
      <c r="A3" s="12" t="s">
        <v>62</v>
      </c>
      <c r="B3" s="12" t="s">
        <v>13</v>
      </c>
      <c r="C3" s="13"/>
      <c r="D3" s="13"/>
      <c r="E3" s="13"/>
      <c r="F3" s="12" t="s">
        <v>13</v>
      </c>
      <c r="G3" s="13"/>
      <c r="H3" s="13"/>
      <c r="I3" s="13"/>
      <c r="J3" s="13"/>
      <c r="K3" s="3"/>
      <c r="L3" s="3"/>
    </row>
    <row r="4" spans="1:13">
      <c r="A4" s="6" t="s">
        <v>63</v>
      </c>
      <c r="B4" s="6" t="s">
        <v>64</v>
      </c>
      <c r="C4" s="14">
        <v>2</v>
      </c>
      <c r="D4" s="14"/>
      <c r="E4" s="14">
        <f>C4*D4</f>
        <v>0</v>
      </c>
      <c r="F4" s="6" t="s">
        <v>13</v>
      </c>
      <c r="G4" s="14"/>
      <c r="H4" s="14">
        <f>C4*G4</f>
        <v>0</v>
      </c>
      <c r="I4" s="14">
        <f t="shared" ref="I4:J8" si="0">D4+G4</f>
        <v>0</v>
      </c>
      <c r="J4" s="14">
        <f t="shared" si="0"/>
        <v>0</v>
      </c>
      <c r="K4" s="3"/>
      <c r="L4" s="3"/>
    </row>
    <row r="5" spans="1:13">
      <c r="A5" s="6" t="s">
        <v>65</v>
      </c>
      <c r="B5" s="6" t="s">
        <v>64</v>
      </c>
      <c r="C5" s="14">
        <v>2</v>
      </c>
      <c r="D5" s="14"/>
      <c r="E5" s="14">
        <f>C5*D5</f>
        <v>0</v>
      </c>
      <c r="F5" s="6" t="s">
        <v>13</v>
      </c>
      <c r="G5" s="14"/>
      <c r="H5" s="14">
        <f>C5*G5</f>
        <v>0</v>
      </c>
      <c r="I5" s="14">
        <f t="shared" si="0"/>
        <v>0</v>
      </c>
      <c r="J5" s="14">
        <f t="shared" si="0"/>
        <v>0</v>
      </c>
      <c r="K5" s="3"/>
      <c r="L5" s="3"/>
    </row>
    <row r="6" spans="1:13">
      <c r="A6" s="6" t="s">
        <v>66</v>
      </c>
      <c r="B6" s="6" t="s">
        <v>64</v>
      </c>
      <c r="C6" s="14">
        <v>1</v>
      </c>
      <c r="D6" s="14"/>
      <c r="E6" s="14">
        <f>C6*D6</f>
        <v>0</v>
      </c>
      <c r="F6" s="6" t="s">
        <v>13</v>
      </c>
      <c r="G6" s="14"/>
      <c r="H6" s="14">
        <f>C6*G6</f>
        <v>0</v>
      </c>
      <c r="I6" s="14">
        <f t="shared" si="0"/>
        <v>0</v>
      </c>
      <c r="J6" s="14">
        <f t="shared" si="0"/>
        <v>0</v>
      </c>
      <c r="K6" s="3"/>
      <c r="L6" s="3"/>
    </row>
    <row r="7" spans="1:13">
      <c r="A7" s="6" t="s">
        <v>67</v>
      </c>
      <c r="B7" s="6" t="s">
        <v>64</v>
      </c>
      <c r="C7" s="14">
        <v>1</v>
      </c>
      <c r="D7" s="14"/>
      <c r="E7" s="14">
        <f>C7*D7</f>
        <v>0</v>
      </c>
      <c r="F7" s="6" t="s">
        <v>13</v>
      </c>
      <c r="G7" s="14"/>
      <c r="H7" s="14">
        <f>C7*G7</f>
        <v>0</v>
      </c>
      <c r="I7" s="14">
        <f t="shared" si="0"/>
        <v>0</v>
      </c>
      <c r="J7" s="14">
        <f t="shared" si="0"/>
        <v>0</v>
      </c>
      <c r="K7" s="3"/>
      <c r="L7" s="3"/>
    </row>
    <row r="8" spans="1:13">
      <c r="A8" s="6" t="s">
        <v>68</v>
      </c>
      <c r="B8" s="6" t="s">
        <v>64</v>
      </c>
      <c r="C8" s="14">
        <v>1</v>
      </c>
      <c r="D8" s="14"/>
      <c r="E8" s="14">
        <f>C8*D8</f>
        <v>0</v>
      </c>
      <c r="F8" s="6" t="s">
        <v>13</v>
      </c>
      <c r="G8" s="14"/>
      <c r="H8" s="14">
        <f>C8*G8</f>
        <v>0</v>
      </c>
      <c r="I8" s="14">
        <f t="shared" si="0"/>
        <v>0</v>
      </c>
      <c r="J8" s="14">
        <f t="shared" si="0"/>
        <v>0</v>
      </c>
      <c r="K8" s="3"/>
      <c r="L8" s="3"/>
    </row>
    <row r="9" spans="1:13">
      <c r="A9" s="12" t="s">
        <v>69</v>
      </c>
      <c r="B9" s="12" t="s">
        <v>13</v>
      </c>
      <c r="C9" s="13"/>
      <c r="D9" s="13"/>
      <c r="E9" s="13"/>
      <c r="F9" s="12" t="s">
        <v>13</v>
      </c>
      <c r="G9" s="13"/>
      <c r="H9" s="13"/>
      <c r="I9" s="13"/>
      <c r="J9" s="13"/>
      <c r="K9" s="3"/>
      <c r="L9" s="3"/>
    </row>
    <row r="10" spans="1:13">
      <c r="A10" s="6" t="s">
        <v>70</v>
      </c>
      <c r="B10" s="6" t="s">
        <v>71</v>
      </c>
      <c r="C10" s="14">
        <v>3</v>
      </c>
      <c r="D10" s="14"/>
      <c r="E10" s="14">
        <f t="shared" ref="E10:E17" si="1">C10*D10</f>
        <v>0</v>
      </c>
      <c r="F10" s="6" t="s">
        <v>13</v>
      </c>
      <c r="G10" s="14"/>
      <c r="H10" s="14">
        <f t="shared" ref="H10:H17" si="2">C10*G10</f>
        <v>0</v>
      </c>
      <c r="I10" s="14">
        <f t="shared" ref="I10:J17" si="3">D10+G10</f>
        <v>0</v>
      </c>
      <c r="J10" s="14">
        <f t="shared" si="3"/>
        <v>0</v>
      </c>
      <c r="K10" s="3"/>
      <c r="L10" s="3"/>
    </row>
    <row r="11" spans="1:13">
      <c r="A11" s="6" t="s">
        <v>72</v>
      </c>
      <c r="B11" s="6" t="s">
        <v>64</v>
      </c>
      <c r="C11" s="14">
        <v>1</v>
      </c>
      <c r="D11" s="14"/>
      <c r="E11" s="14">
        <f t="shared" si="1"/>
        <v>0</v>
      </c>
      <c r="F11" s="6" t="s">
        <v>13</v>
      </c>
      <c r="G11" s="14"/>
      <c r="H11" s="14">
        <f t="shared" si="2"/>
        <v>0</v>
      </c>
      <c r="I11" s="14">
        <f t="shared" si="3"/>
        <v>0</v>
      </c>
      <c r="J11" s="14">
        <f t="shared" si="3"/>
        <v>0</v>
      </c>
      <c r="K11" s="3"/>
      <c r="L11" s="3"/>
    </row>
    <row r="12" spans="1:13">
      <c r="A12" s="6" t="s">
        <v>73</v>
      </c>
      <c r="B12" s="6" t="s">
        <v>64</v>
      </c>
      <c r="C12" s="14">
        <v>15</v>
      </c>
      <c r="D12" s="14"/>
      <c r="E12" s="14">
        <f t="shared" si="1"/>
        <v>0</v>
      </c>
      <c r="F12" s="6" t="s">
        <v>13</v>
      </c>
      <c r="G12" s="14"/>
      <c r="H12" s="14">
        <f t="shared" si="2"/>
        <v>0</v>
      </c>
      <c r="I12" s="14">
        <f t="shared" si="3"/>
        <v>0</v>
      </c>
      <c r="J12" s="14">
        <f t="shared" si="3"/>
        <v>0</v>
      </c>
      <c r="K12" s="3"/>
      <c r="L12" s="3"/>
    </row>
    <row r="13" spans="1:13">
      <c r="A13" s="6" t="s">
        <v>74</v>
      </c>
      <c r="B13" s="6" t="s">
        <v>64</v>
      </c>
      <c r="C13" s="14">
        <v>5</v>
      </c>
      <c r="D13" s="14"/>
      <c r="E13" s="14">
        <f t="shared" si="1"/>
        <v>0</v>
      </c>
      <c r="F13" s="6" t="s">
        <v>13</v>
      </c>
      <c r="G13" s="14"/>
      <c r="H13" s="14">
        <f t="shared" si="2"/>
        <v>0</v>
      </c>
      <c r="I13" s="14">
        <f t="shared" si="3"/>
        <v>0</v>
      </c>
      <c r="J13" s="14">
        <f t="shared" si="3"/>
        <v>0</v>
      </c>
      <c r="K13" s="3"/>
      <c r="L13" s="3"/>
    </row>
    <row r="14" spans="1:13">
      <c r="A14" s="6" t="s">
        <v>75</v>
      </c>
      <c r="B14" s="6" t="s">
        <v>64</v>
      </c>
      <c r="C14" s="14">
        <v>1</v>
      </c>
      <c r="D14" s="14"/>
      <c r="E14" s="14">
        <f t="shared" si="1"/>
        <v>0</v>
      </c>
      <c r="F14" s="6" t="s">
        <v>13</v>
      </c>
      <c r="G14" s="14"/>
      <c r="H14" s="14">
        <f t="shared" si="2"/>
        <v>0</v>
      </c>
      <c r="I14" s="14">
        <f t="shared" si="3"/>
        <v>0</v>
      </c>
      <c r="J14" s="14">
        <f t="shared" si="3"/>
        <v>0</v>
      </c>
      <c r="K14" s="3"/>
      <c r="L14" s="3"/>
    </row>
    <row r="15" spans="1:13">
      <c r="A15" s="6" t="s">
        <v>76</v>
      </c>
      <c r="B15" s="6" t="s">
        <v>64</v>
      </c>
      <c r="C15" s="14">
        <v>3</v>
      </c>
      <c r="D15" s="14"/>
      <c r="E15" s="14">
        <f t="shared" si="1"/>
        <v>0</v>
      </c>
      <c r="F15" s="6" t="s">
        <v>13</v>
      </c>
      <c r="G15" s="14"/>
      <c r="H15" s="14">
        <f t="shared" si="2"/>
        <v>0</v>
      </c>
      <c r="I15" s="14">
        <f t="shared" si="3"/>
        <v>0</v>
      </c>
      <c r="J15" s="14">
        <f t="shared" si="3"/>
        <v>0</v>
      </c>
      <c r="K15" s="3"/>
      <c r="L15" s="3"/>
    </row>
    <row r="16" spans="1:13">
      <c r="A16" s="6" t="s">
        <v>77</v>
      </c>
      <c r="B16" s="6" t="s">
        <v>64</v>
      </c>
      <c r="C16" s="14">
        <v>1</v>
      </c>
      <c r="D16" s="14"/>
      <c r="E16" s="14">
        <f t="shared" si="1"/>
        <v>0</v>
      </c>
      <c r="F16" s="6" t="s">
        <v>13</v>
      </c>
      <c r="G16" s="14"/>
      <c r="H16" s="14">
        <f t="shared" si="2"/>
        <v>0</v>
      </c>
      <c r="I16" s="14">
        <f t="shared" si="3"/>
        <v>0</v>
      </c>
      <c r="J16" s="14">
        <f t="shared" si="3"/>
        <v>0</v>
      </c>
      <c r="K16" s="3"/>
      <c r="L16" s="3"/>
    </row>
    <row r="17" spans="1:12">
      <c r="A17" s="6" t="s">
        <v>78</v>
      </c>
      <c r="B17" s="6" t="s">
        <v>64</v>
      </c>
      <c r="C17" s="14">
        <v>2</v>
      </c>
      <c r="D17" s="14"/>
      <c r="E17" s="14">
        <f t="shared" si="1"/>
        <v>0</v>
      </c>
      <c r="F17" s="6" t="s">
        <v>13</v>
      </c>
      <c r="G17" s="14"/>
      <c r="H17" s="14">
        <f t="shared" si="2"/>
        <v>0</v>
      </c>
      <c r="I17" s="14">
        <f t="shared" si="3"/>
        <v>0</v>
      </c>
      <c r="J17" s="14">
        <f t="shared" si="3"/>
        <v>0</v>
      </c>
      <c r="K17" s="3"/>
      <c r="L17" s="3"/>
    </row>
    <row r="18" spans="1:12">
      <c r="A18" s="12" t="s">
        <v>79</v>
      </c>
      <c r="B18" s="12" t="s">
        <v>13</v>
      </c>
      <c r="C18" s="13"/>
      <c r="D18" s="13"/>
      <c r="E18" s="13"/>
      <c r="F18" s="12" t="s">
        <v>13</v>
      </c>
      <c r="G18" s="13"/>
      <c r="H18" s="13"/>
      <c r="I18" s="13"/>
      <c r="J18" s="13"/>
      <c r="K18" s="3"/>
      <c r="L18" s="3"/>
    </row>
    <row r="19" spans="1:12">
      <c r="A19" s="6" t="s">
        <v>80</v>
      </c>
      <c r="B19" s="6" t="s">
        <v>81</v>
      </c>
      <c r="C19" s="14">
        <v>142</v>
      </c>
      <c r="D19" s="14"/>
      <c r="E19" s="14">
        <f>C19*D19</f>
        <v>0</v>
      </c>
      <c r="F19" s="6" t="s">
        <v>13</v>
      </c>
      <c r="G19" s="14"/>
      <c r="H19" s="14">
        <f>C19*G19</f>
        <v>0</v>
      </c>
      <c r="I19" s="14">
        <f t="shared" ref="I19:J22" si="4">D19+G19</f>
        <v>0</v>
      </c>
      <c r="J19" s="14">
        <f t="shared" si="4"/>
        <v>0</v>
      </c>
      <c r="K19" s="3"/>
      <c r="L19" s="3"/>
    </row>
    <row r="20" spans="1:12">
      <c r="A20" s="6" t="s">
        <v>82</v>
      </c>
      <c r="B20" s="6" t="s">
        <v>81</v>
      </c>
      <c r="C20" s="14">
        <v>62</v>
      </c>
      <c r="D20" s="14"/>
      <c r="E20" s="14">
        <f>C20*D20</f>
        <v>0</v>
      </c>
      <c r="F20" s="6" t="s">
        <v>13</v>
      </c>
      <c r="G20" s="14"/>
      <c r="H20" s="14">
        <f>C20*G20</f>
        <v>0</v>
      </c>
      <c r="I20" s="14">
        <f t="shared" si="4"/>
        <v>0</v>
      </c>
      <c r="J20" s="14">
        <f t="shared" si="4"/>
        <v>0</v>
      </c>
      <c r="K20" s="3"/>
      <c r="L20" s="3"/>
    </row>
    <row r="21" spans="1:12">
      <c r="A21" s="6" t="s">
        <v>83</v>
      </c>
      <c r="B21" s="6" t="s">
        <v>81</v>
      </c>
      <c r="C21" s="14">
        <v>30</v>
      </c>
      <c r="D21" s="14"/>
      <c r="E21" s="14">
        <f>C21*D21</f>
        <v>0</v>
      </c>
      <c r="F21" s="6" t="s">
        <v>13</v>
      </c>
      <c r="G21" s="14"/>
      <c r="H21" s="14">
        <f>C21*G21</f>
        <v>0</v>
      </c>
      <c r="I21" s="14">
        <f t="shared" si="4"/>
        <v>0</v>
      </c>
      <c r="J21" s="14">
        <f t="shared" si="4"/>
        <v>0</v>
      </c>
      <c r="K21" s="3"/>
      <c r="L21" s="3"/>
    </row>
    <row r="22" spans="1:12">
      <c r="A22" s="6" t="s">
        <v>84</v>
      </c>
      <c r="B22" s="6" t="s">
        <v>81</v>
      </c>
      <c r="C22" s="14">
        <v>35</v>
      </c>
      <c r="D22" s="14"/>
      <c r="E22" s="14">
        <f>C22*D22</f>
        <v>0</v>
      </c>
      <c r="F22" s="6" t="s">
        <v>13</v>
      </c>
      <c r="G22" s="14"/>
      <c r="H22" s="14">
        <f>C22*G22</f>
        <v>0</v>
      </c>
      <c r="I22" s="14">
        <f t="shared" si="4"/>
        <v>0</v>
      </c>
      <c r="J22" s="14">
        <f t="shared" si="4"/>
        <v>0</v>
      </c>
      <c r="K22" s="3"/>
      <c r="L22" s="3"/>
    </row>
    <row r="23" spans="1:12">
      <c r="A23" s="12" t="s">
        <v>85</v>
      </c>
      <c r="B23" s="12" t="s">
        <v>13</v>
      </c>
      <c r="C23" s="13"/>
      <c r="D23" s="13"/>
      <c r="E23" s="13"/>
      <c r="F23" s="12" t="s">
        <v>13</v>
      </c>
      <c r="G23" s="13"/>
      <c r="H23" s="13"/>
      <c r="I23" s="13"/>
      <c r="J23" s="13"/>
      <c r="K23" s="3"/>
      <c r="L23" s="3"/>
    </row>
    <row r="24" spans="1:12">
      <c r="A24" s="6" t="s">
        <v>86</v>
      </c>
      <c r="B24" s="6" t="s">
        <v>81</v>
      </c>
      <c r="C24" s="14">
        <v>16</v>
      </c>
      <c r="D24" s="14"/>
      <c r="E24" s="14">
        <f>C24*D24</f>
        <v>0</v>
      </c>
      <c r="F24" s="6" t="s">
        <v>13</v>
      </c>
      <c r="G24" s="14"/>
      <c r="H24" s="14">
        <f>C24*G24</f>
        <v>0</v>
      </c>
      <c r="I24" s="14">
        <f>D24+G24</f>
        <v>0</v>
      </c>
      <c r="J24" s="14">
        <f>E24+H24</f>
        <v>0</v>
      </c>
      <c r="K24" s="3"/>
      <c r="L24" s="3"/>
    </row>
    <row r="25" spans="1:12">
      <c r="A25" s="12" t="s">
        <v>87</v>
      </c>
      <c r="B25" s="12" t="s">
        <v>13</v>
      </c>
      <c r="C25" s="13"/>
      <c r="D25" s="13"/>
      <c r="E25" s="13"/>
      <c r="F25" s="12" t="s">
        <v>13</v>
      </c>
      <c r="G25" s="13"/>
      <c r="H25" s="13"/>
      <c r="I25" s="13"/>
      <c r="J25" s="13"/>
      <c r="K25" s="3"/>
      <c r="L25" s="3"/>
    </row>
    <row r="26" spans="1:12">
      <c r="A26" s="6" t="s">
        <v>88</v>
      </c>
      <c r="B26" s="6" t="s">
        <v>64</v>
      </c>
      <c r="C26" s="14">
        <v>27</v>
      </c>
      <c r="D26" s="14"/>
      <c r="E26" s="14">
        <f>C26*D26</f>
        <v>0</v>
      </c>
      <c r="F26" s="6" t="s">
        <v>13</v>
      </c>
      <c r="G26" s="14"/>
      <c r="H26" s="14">
        <f>C26*G26</f>
        <v>0</v>
      </c>
      <c r="I26" s="14">
        <f t="shared" ref="I26:J29" si="5">D26+G26</f>
        <v>0</v>
      </c>
      <c r="J26" s="14">
        <f t="shared" si="5"/>
        <v>0</v>
      </c>
      <c r="K26" s="3"/>
      <c r="L26" s="3"/>
    </row>
    <row r="27" spans="1:12">
      <c r="A27" s="6" t="s">
        <v>89</v>
      </c>
      <c r="B27" s="6" t="s">
        <v>64</v>
      </c>
      <c r="C27" s="14">
        <v>5</v>
      </c>
      <c r="D27" s="14"/>
      <c r="E27" s="14">
        <f>C27*D27</f>
        <v>0</v>
      </c>
      <c r="F27" s="6" t="s">
        <v>13</v>
      </c>
      <c r="G27" s="14"/>
      <c r="H27" s="14">
        <f>C27*G27</f>
        <v>0</v>
      </c>
      <c r="I27" s="14">
        <f t="shared" si="5"/>
        <v>0</v>
      </c>
      <c r="J27" s="14">
        <f t="shared" si="5"/>
        <v>0</v>
      </c>
      <c r="K27" s="3"/>
      <c r="L27" s="3"/>
    </row>
    <row r="28" spans="1:12">
      <c r="A28" s="6" t="s">
        <v>90</v>
      </c>
      <c r="B28" s="6" t="s">
        <v>64</v>
      </c>
      <c r="C28" s="14">
        <v>1</v>
      </c>
      <c r="D28" s="14"/>
      <c r="E28" s="14">
        <f>C28*D28</f>
        <v>0</v>
      </c>
      <c r="F28" s="6" t="s">
        <v>13</v>
      </c>
      <c r="G28" s="14"/>
      <c r="H28" s="14">
        <f>C28*G28</f>
        <v>0</v>
      </c>
      <c r="I28" s="14">
        <f t="shared" si="5"/>
        <v>0</v>
      </c>
      <c r="J28" s="14">
        <f t="shared" si="5"/>
        <v>0</v>
      </c>
      <c r="K28" s="3"/>
      <c r="L28" s="3"/>
    </row>
    <row r="29" spans="1:12">
      <c r="A29" s="6" t="s">
        <v>91</v>
      </c>
      <c r="B29" s="6" t="s">
        <v>81</v>
      </c>
      <c r="C29" s="14">
        <v>12</v>
      </c>
      <c r="D29" s="14"/>
      <c r="E29" s="14">
        <f>C29*D29</f>
        <v>0</v>
      </c>
      <c r="F29" s="6" t="s">
        <v>13</v>
      </c>
      <c r="G29" s="14"/>
      <c r="H29" s="14">
        <f>C29*G29</f>
        <v>0</v>
      </c>
      <c r="I29" s="14">
        <f t="shared" si="5"/>
        <v>0</v>
      </c>
      <c r="J29" s="14">
        <f t="shared" si="5"/>
        <v>0</v>
      </c>
      <c r="K29" s="3"/>
      <c r="L29" s="3"/>
    </row>
    <row r="30" spans="1:12">
      <c r="A30" s="12" t="s">
        <v>92</v>
      </c>
      <c r="B30" s="12" t="s">
        <v>13</v>
      </c>
      <c r="C30" s="13"/>
      <c r="D30" s="13"/>
      <c r="E30" s="13"/>
      <c r="F30" s="12" t="s">
        <v>13</v>
      </c>
      <c r="G30" s="13"/>
      <c r="H30" s="13"/>
      <c r="I30" s="13"/>
      <c r="J30" s="13"/>
      <c r="K30" s="3"/>
      <c r="L30" s="3"/>
    </row>
    <row r="31" spans="1:12">
      <c r="A31" s="12" t="s">
        <v>93</v>
      </c>
      <c r="B31" s="12" t="s">
        <v>13</v>
      </c>
      <c r="C31" s="13"/>
      <c r="D31" s="13"/>
      <c r="E31" s="13"/>
      <c r="F31" s="12" t="s">
        <v>13</v>
      </c>
      <c r="G31" s="13"/>
      <c r="H31" s="13"/>
      <c r="I31" s="13"/>
      <c r="J31" s="13"/>
      <c r="K31" s="3"/>
      <c r="L31" s="3"/>
    </row>
    <row r="32" spans="1:12">
      <c r="A32" s="6" t="s">
        <v>94</v>
      </c>
      <c r="B32" s="6" t="s">
        <v>64</v>
      </c>
      <c r="C32" s="14">
        <v>1</v>
      </c>
      <c r="D32" s="14"/>
      <c r="E32" s="14">
        <f>C32*D32</f>
        <v>0</v>
      </c>
      <c r="F32" s="6" t="s">
        <v>13</v>
      </c>
      <c r="G32" s="14"/>
      <c r="H32" s="14">
        <f>C32*G32</f>
        <v>0</v>
      </c>
      <c r="I32" s="14">
        <f>D32+G32</f>
        <v>0</v>
      </c>
      <c r="J32" s="14">
        <f>E32+H32</f>
        <v>0</v>
      </c>
      <c r="K32" s="3"/>
      <c r="L32" s="3"/>
    </row>
    <row r="33" spans="1:12">
      <c r="A33" s="12" t="s">
        <v>95</v>
      </c>
      <c r="B33" s="12" t="s">
        <v>13</v>
      </c>
      <c r="C33" s="13"/>
      <c r="D33" s="13"/>
      <c r="E33" s="13"/>
      <c r="F33" s="12" t="s">
        <v>13</v>
      </c>
      <c r="G33" s="13"/>
      <c r="H33" s="13"/>
      <c r="I33" s="13"/>
      <c r="J33" s="13"/>
      <c r="K33" s="3"/>
      <c r="L33" s="3"/>
    </row>
    <row r="34" spans="1:12">
      <c r="A34" s="12" t="s">
        <v>96</v>
      </c>
      <c r="B34" s="12" t="s">
        <v>13</v>
      </c>
      <c r="C34" s="13"/>
      <c r="D34" s="13"/>
      <c r="E34" s="13"/>
      <c r="F34" s="12" t="s">
        <v>13</v>
      </c>
      <c r="G34" s="13"/>
      <c r="H34" s="13"/>
      <c r="I34" s="13"/>
      <c r="J34" s="13"/>
      <c r="K34" s="3"/>
      <c r="L34" s="3"/>
    </row>
    <row r="35" spans="1:12">
      <c r="A35" s="6" t="s">
        <v>97</v>
      </c>
      <c r="B35" s="6" t="s">
        <v>81</v>
      </c>
      <c r="C35" s="14">
        <v>66</v>
      </c>
      <c r="D35" s="14"/>
      <c r="E35" s="14">
        <f>C35*D35</f>
        <v>0</v>
      </c>
      <c r="F35" s="6" t="s">
        <v>13</v>
      </c>
      <c r="G35" s="14"/>
      <c r="H35" s="14">
        <f>C35*G35</f>
        <v>0</v>
      </c>
      <c r="I35" s="14">
        <f>D35+G35</f>
        <v>0</v>
      </c>
      <c r="J35" s="14">
        <f>E35+H35</f>
        <v>0</v>
      </c>
      <c r="K35" s="3"/>
      <c r="L35" s="3"/>
    </row>
    <row r="36" spans="1:12">
      <c r="A36" s="12" t="s">
        <v>95</v>
      </c>
      <c r="B36" s="12" t="s">
        <v>13</v>
      </c>
      <c r="C36" s="13"/>
      <c r="D36" s="13"/>
      <c r="E36" s="13"/>
      <c r="F36" s="12" t="s">
        <v>13</v>
      </c>
      <c r="G36" s="13"/>
      <c r="H36" s="13"/>
      <c r="I36" s="13"/>
      <c r="J36" s="13"/>
      <c r="K36" s="3"/>
      <c r="L36" s="3"/>
    </row>
    <row r="37" spans="1:12">
      <c r="A37" s="12" t="s">
        <v>98</v>
      </c>
      <c r="B37" s="12" t="s">
        <v>13</v>
      </c>
      <c r="C37" s="13"/>
      <c r="D37" s="13"/>
      <c r="E37" s="13"/>
      <c r="F37" s="12" t="s">
        <v>13</v>
      </c>
      <c r="G37" s="13"/>
      <c r="H37" s="13"/>
      <c r="I37" s="13"/>
      <c r="J37" s="13"/>
      <c r="K37" s="3"/>
      <c r="L37" s="3"/>
    </row>
    <row r="38" spans="1:12">
      <c r="A38" s="6" t="s">
        <v>97</v>
      </c>
      <c r="B38" s="6" t="s">
        <v>81</v>
      </c>
      <c r="C38" s="14">
        <v>45</v>
      </c>
      <c r="D38" s="14"/>
      <c r="E38" s="14">
        <f>C38*D38</f>
        <v>0</v>
      </c>
      <c r="F38" s="6" t="s">
        <v>13</v>
      </c>
      <c r="G38" s="14"/>
      <c r="H38" s="14">
        <f>C38*G38</f>
        <v>0</v>
      </c>
      <c r="I38" s="14">
        <f>D38+G38</f>
        <v>0</v>
      </c>
      <c r="J38" s="14">
        <f>E38+H38</f>
        <v>0</v>
      </c>
      <c r="K38" s="3"/>
      <c r="L38" s="3"/>
    </row>
    <row r="39" spans="1:12">
      <c r="A39" s="12" t="s">
        <v>99</v>
      </c>
      <c r="B39" s="12" t="s">
        <v>13</v>
      </c>
      <c r="C39" s="13"/>
      <c r="D39" s="13"/>
      <c r="E39" s="13"/>
      <c r="F39" s="12" t="s">
        <v>13</v>
      </c>
      <c r="G39" s="13"/>
      <c r="H39" s="13"/>
      <c r="I39" s="13"/>
      <c r="J39" s="13"/>
      <c r="K39" s="3"/>
      <c r="L39" s="3"/>
    </row>
    <row r="40" spans="1:12">
      <c r="A40" s="12" t="s">
        <v>100</v>
      </c>
      <c r="B40" s="12" t="s">
        <v>13</v>
      </c>
      <c r="C40" s="13"/>
      <c r="D40" s="13"/>
      <c r="E40" s="13"/>
      <c r="F40" s="12" t="s">
        <v>13</v>
      </c>
      <c r="G40" s="13"/>
      <c r="H40" s="13"/>
      <c r="I40" s="13"/>
      <c r="J40" s="13"/>
      <c r="K40" s="3"/>
      <c r="L40" s="3"/>
    </row>
    <row r="41" spans="1:12">
      <c r="A41" s="6" t="s">
        <v>101</v>
      </c>
      <c r="B41" s="6" t="s">
        <v>71</v>
      </c>
      <c r="C41" s="14">
        <v>3</v>
      </c>
      <c r="D41" s="14"/>
      <c r="E41" s="14">
        <f>C41*D41</f>
        <v>0</v>
      </c>
      <c r="F41" s="6" t="s">
        <v>13</v>
      </c>
      <c r="G41" s="14"/>
      <c r="H41" s="14">
        <f>C41*G41</f>
        <v>0</v>
      </c>
      <c r="I41" s="14">
        <f>D41+G41</f>
        <v>0</v>
      </c>
      <c r="J41" s="14">
        <f>E41+H41</f>
        <v>0</v>
      </c>
      <c r="K41" s="3"/>
      <c r="L41" s="3"/>
    </row>
    <row r="42" spans="1:12">
      <c r="A42" s="6" t="s">
        <v>102</v>
      </c>
      <c r="B42" s="6" t="s">
        <v>13</v>
      </c>
      <c r="C42" s="14"/>
      <c r="D42" s="14"/>
      <c r="E42" s="14">
        <f>M1+Parametry!B33/100*E35+Parametry!B33/100*E38+Parametry!B33/100*E41</f>
        <v>0</v>
      </c>
      <c r="F42" s="6" t="s">
        <v>13</v>
      </c>
      <c r="G42" s="14"/>
      <c r="H42" s="14"/>
      <c r="I42" s="14">
        <f>D42+G42</f>
        <v>0</v>
      </c>
      <c r="J42" s="14">
        <f>E42+H42</f>
        <v>0</v>
      </c>
      <c r="K42" s="3"/>
      <c r="L42" s="3"/>
    </row>
    <row r="43" spans="1:12">
      <c r="A43" s="4" t="s">
        <v>103</v>
      </c>
      <c r="B43" s="4" t="s">
        <v>13</v>
      </c>
      <c r="C43" s="11"/>
      <c r="D43" s="11"/>
      <c r="E43" s="11">
        <f>SUM(E3:E42)</f>
        <v>0</v>
      </c>
      <c r="F43" s="4" t="s">
        <v>13</v>
      </c>
      <c r="G43" s="11"/>
      <c r="H43" s="11">
        <f>SUM(H3:H42)</f>
        <v>0</v>
      </c>
      <c r="I43" s="11"/>
      <c r="J43" s="11">
        <f>SUM(J3:J42)</f>
        <v>0</v>
      </c>
      <c r="K43" s="3"/>
      <c r="L43" s="3"/>
    </row>
    <row r="44" spans="1:12">
      <c r="A44" s="6" t="s">
        <v>13</v>
      </c>
      <c r="B44" s="6" t="s">
        <v>13</v>
      </c>
      <c r="C44" s="14"/>
      <c r="D44" s="14"/>
      <c r="E44" s="14"/>
      <c r="F44" s="6" t="s">
        <v>13</v>
      </c>
      <c r="G44" s="14"/>
      <c r="H44" s="14"/>
      <c r="I44" s="14">
        <f>D44+G44</f>
        <v>0</v>
      </c>
      <c r="J44" s="14">
        <f>E44+H44</f>
        <v>0</v>
      </c>
      <c r="K44" s="3"/>
      <c r="L44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Parametry</vt:lpstr>
      <vt:lpstr>Rekapitulace</vt:lpstr>
      <vt:lpstr>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Maršálek</dc:creator>
  <cp:lastModifiedBy>Xerius</cp:lastModifiedBy>
  <dcterms:created xsi:type="dcterms:W3CDTF">2019-03-26T13:41:33Z</dcterms:created>
  <dcterms:modified xsi:type="dcterms:W3CDTF">2019-03-26T14:05:14Z</dcterms:modified>
</cp:coreProperties>
</file>